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oje dokumenty\Ekosystemy nieleśne\Przetarg-zadania ochronne\2017\Zapytanie ofertowe zadania ochr. ekosys.nieleśne 2017\Załączniki\"/>
    </mc:Choice>
  </mc:AlternateContent>
  <bookViews>
    <workbookView xWindow="0" yWindow="0" windowWidth="28800" windowHeight="12210"/>
  </bookViews>
  <sheets>
    <sheet name="Część 1" sheetId="1" r:id="rId1"/>
  </sheets>
  <definedNames>
    <definedName name="_xlnm.Print_Area" localSheetId="0">'Część 1'!$A$1:$O$54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E14" i="1"/>
  <c r="E13" i="1"/>
  <c r="K14" i="1" l="1"/>
  <c r="E5" i="1"/>
  <c r="G13" i="1"/>
  <c r="I13" i="1"/>
  <c r="E15" i="1"/>
  <c r="E12" i="1"/>
  <c r="G5" i="1"/>
  <c r="I15" i="1"/>
  <c r="G12" i="1"/>
  <c r="K6" i="1"/>
  <c r="K7" i="1"/>
  <c r="K8" i="1"/>
  <c r="K9" i="1"/>
  <c r="K5" i="1"/>
  <c r="F7" i="1"/>
  <c r="F8" i="1"/>
  <c r="F9" i="1"/>
  <c r="F6" i="1"/>
  <c r="E6" i="1"/>
  <c r="E7" i="1"/>
  <c r="E8" i="1"/>
  <c r="E9" i="1"/>
  <c r="K12" i="1" l="1"/>
  <c r="K13" i="1"/>
  <c r="K15" i="1"/>
  <c r="C39" i="1" s="1"/>
  <c r="J6" i="1"/>
  <c r="N6" i="1" s="1"/>
  <c r="J7" i="1"/>
  <c r="N7" i="1" s="1"/>
  <c r="J8" i="1"/>
  <c r="N8" i="1" s="1"/>
  <c r="J9" i="1"/>
  <c r="N9" i="1" s="1"/>
  <c r="J5" i="1"/>
  <c r="N5" i="1" s="1"/>
  <c r="N10" i="1" l="1"/>
  <c r="C37" i="1"/>
  <c r="K16" i="1"/>
  <c r="C38" i="1"/>
  <c r="M5" i="1"/>
  <c r="M6" i="1"/>
  <c r="M9" i="1"/>
  <c r="M8" i="1"/>
  <c r="M7" i="1"/>
  <c r="C40" i="1" l="1"/>
  <c r="D32" i="1"/>
  <c r="F32" i="1" s="1"/>
  <c r="D29" i="1"/>
  <c r="F29" i="1" s="1"/>
  <c r="D33" i="1"/>
  <c r="F33" i="1" s="1"/>
  <c r="D31" i="1"/>
  <c r="F31" i="1" s="1"/>
  <c r="D30" i="1"/>
  <c r="F30" i="1" s="1"/>
  <c r="F34" i="1" l="1"/>
  <c r="F43" i="1" s="1"/>
</calcChain>
</file>

<file path=xl/sharedStrings.xml><?xml version="1.0" encoding="utf-8"?>
<sst xmlns="http://schemas.openxmlformats.org/spreadsheetml/2006/main" count="89" uniqueCount="67">
  <si>
    <t>lp</t>
  </si>
  <si>
    <t>Rodzaj usługi</t>
  </si>
  <si>
    <t>Koszenie mechaniczne roślinności wraz z wywozem biomasy poza granicę parku</t>
  </si>
  <si>
    <t>Zbiorowisko roślinne</t>
  </si>
  <si>
    <t>Łąki trzęślicowe</t>
  </si>
  <si>
    <t>Powierzchnia zabiegu [ha]</t>
  </si>
  <si>
    <t>Współczynnik trudności</t>
  </si>
  <si>
    <t>Cena (netto) koszenia [zł/ha]</t>
  </si>
  <si>
    <t>Cena (netto) wywozu biomasy z terenu WPN [zł/mp]</t>
  </si>
  <si>
    <t>Cena (netto) zbierania i balotowania biomasy             [zł/ha]</t>
  </si>
  <si>
    <t>Szacowana łączna ilość biomasy w zabiegu           [mp]</t>
  </si>
  <si>
    <t>Wartość netto realizacji zabiegu           [zł]</t>
  </si>
  <si>
    <t>Łąki świeże</t>
  </si>
  <si>
    <t>Łąki wilgotne</t>
  </si>
  <si>
    <t>Turzycowiska</t>
  </si>
  <si>
    <t xml:space="preserve">Murawy </t>
  </si>
  <si>
    <t>Ilość biomnasy z 1 hektara [mp/ha]</t>
  </si>
  <si>
    <t>Wycinanie samosiewów i odrostów drzew i krzewów</t>
  </si>
  <si>
    <t>Ręczne wykaszanie roślinności wraz z wywiezieniem biomasy poza granicę parku</t>
  </si>
  <si>
    <t>Łąki</t>
  </si>
  <si>
    <t>Plaża</t>
  </si>
  <si>
    <t>Ilość roboczogodzin [rg]</t>
  </si>
  <si>
    <t>Cena (netto) roboczogodziny            [zł]</t>
  </si>
  <si>
    <t>Miejsce wykonania prac</t>
  </si>
  <si>
    <t>Wydmy, łąki</t>
  </si>
  <si>
    <t>Ilość motogodziny [mth]</t>
  </si>
  <si>
    <t>Ilość roboczogodzin         [rg]</t>
  </si>
  <si>
    <t>Szacowana łączna ilość biomasy w zabiegach                [mp]</t>
  </si>
  <si>
    <t>Cena           (netto) motogodziny            [zł]</t>
  </si>
  <si>
    <t>Wartość netto realizacji zadania           [zł]</t>
  </si>
  <si>
    <t>Rodzaj czynności</t>
  </si>
  <si>
    <t xml:space="preserve"> STAWKI JEDNOSKOWE PROPONOWANE PRZEZ OFERENTA</t>
  </si>
  <si>
    <t>Cena jednostkowa netto [zł}</t>
  </si>
  <si>
    <t>Koszenie mechaniczne</t>
  </si>
  <si>
    <t>Zebranie/balotowanie biomasy</t>
  </si>
  <si>
    <t>Wywóz i pozbycie się biomasy</t>
  </si>
  <si>
    <t>Roboczogodzina</t>
  </si>
  <si>
    <t>zł/ha</t>
  </si>
  <si>
    <t>zł/mp</t>
  </si>
  <si>
    <t>zł/rg</t>
  </si>
  <si>
    <t>zł/mth</t>
  </si>
  <si>
    <t>Motogodzina</t>
  </si>
  <si>
    <t>Jednostka miary</t>
  </si>
  <si>
    <t>Murawy</t>
  </si>
  <si>
    <t xml:space="preserve"> RYCZAŁTOWE CENY WYKONANIA ZABIEGU: KOSZENIA MECHANICZNEGO, ZEBRANIA, ZABALOTOWANIA, WYWOZU I POZBYCIA SIĘ BOMASY </t>
  </si>
  <si>
    <t>Ryczałtowe ceny (netto)            koszenia mechanicznego [zł]</t>
  </si>
  <si>
    <t>Wycinanie samosiewów, odrostów drzew i krzewów</t>
  </si>
  <si>
    <t>Budowa grodzeń</t>
  </si>
  <si>
    <t>WARTOŚĆ WYKONANIA - PRACE RĘCZNE</t>
  </si>
  <si>
    <t>Ręczne wykaszanie runi łąkowej</t>
  </si>
  <si>
    <t>Wartość netto</t>
  </si>
  <si>
    <t>RAZEM:</t>
  </si>
  <si>
    <t>Cena netto</t>
  </si>
  <si>
    <t>Koszenie mechaniczne, ręczne zgrabianie roślinności wraz z wywozem biomasy poza granicę parku</t>
  </si>
  <si>
    <t>*Roboczogodzina - remont i budowa grodzeń</t>
  </si>
  <si>
    <t>słupki 10 x 10 cm - 56szt</t>
  </si>
  <si>
    <t>słupki  5 x 5 cm - 170szt</t>
  </si>
  <si>
    <t>skoble, wkręty - ok10kg</t>
  </si>
  <si>
    <t>Rozbiórka grodzeń ochronnych wydm i klifów</t>
  </si>
  <si>
    <t xml:space="preserve">Cena jednostkowa netto </t>
  </si>
  <si>
    <r>
      <t xml:space="preserve">Materiały wraz z transportem ustalono na kwotę ok </t>
    </r>
    <r>
      <rPr>
        <b/>
        <sz val="11"/>
        <color theme="1"/>
        <rFont val="Calibri"/>
        <family val="2"/>
        <charset val="238"/>
        <scheme val="minor"/>
      </rPr>
      <t>2 400 zł brutto</t>
    </r>
    <r>
      <rPr>
        <sz val="11"/>
        <color theme="1"/>
        <rFont val="Calibri"/>
        <family val="2"/>
        <charset val="238"/>
        <scheme val="minor"/>
      </rPr>
      <t xml:space="preserve">. </t>
    </r>
  </si>
  <si>
    <t>oraz transprot ww. materiałów na teren OO. Wisełka</t>
  </si>
  <si>
    <t>*Cena oboczogodziny za remont i budowę grodzeń. Cena bilansuje koszt 1 roboczogodziny wraz z materiałami niezbędnymi do wykonania zadania:</t>
  </si>
  <si>
    <t>*Remont i budowa grodzeń</t>
  </si>
  <si>
    <t>Całkowita wartość netto realizacji zabiegu</t>
  </si>
  <si>
    <r>
      <t>O</t>
    </r>
    <r>
      <rPr>
        <b/>
        <sz val="11"/>
        <color theme="1"/>
        <rFont val="Calibri"/>
        <family val="2"/>
        <charset val="238"/>
        <scheme val="minor"/>
      </rPr>
      <t>chrona czynna ekosystemów nieleśnych WPN</t>
    </r>
  </si>
  <si>
    <t xml:space="preserve">ŁĄCZNA CENA WYKONANIA ZADANIA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</si>
</sst>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Calibri Light"/>
      <family val="2"/>
      <charset val="238"/>
    </font>
    <font>
      <sz val="10"/>
      <color theme="1"/>
      <name val="Calibri Light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 Light"/>
      <family val="2"/>
      <charset val="238"/>
    </font>
    <font>
      <b/>
      <sz val="11"/>
      <color theme="1"/>
      <name val="Calibri Light"/>
      <family val="2"/>
      <charset val="238"/>
      <scheme val="maj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2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1" xfId="0" applyFont="1" applyBorder="1" applyProtection="1"/>
    <xf numFmtId="0" fontId="7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</xf>
    <xf numFmtId="2" fontId="6" fillId="0" borderId="1" xfId="0" applyNumberFormat="1" applyFont="1" applyBorder="1" applyAlignment="1" applyProtection="1">
      <alignment horizontal="right"/>
    </xf>
    <xf numFmtId="44" fontId="6" fillId="0" borderId="1" xfId="1" applyFont="1" applyBorder="1" applyAlignment="1" applyProtection="1">
      <alignment horizontal="right"/>
    </xf>
    <xf numFmtId="44" fontId="6" fillId="4" borderId="1" xfId="1" applyFont="1" applyFill="1" applyBorder="1" applyAlignment="1" applyProtection="1">
      <alignment horizontal="right"/>
    </xf>
    <xf numFmtId="2" fontId="6" fillId="0" borderId="1" xfId="1" applyNumberFormat="1" applyFont="1" applyBorder="1" applyAlignment="1" applyProtection="1">
      <alignment horizontal="right"/>
    </xf>
    <xf numFmtId="44" fontId="6" fillId="0" borderId="1" xfId="0" applyNumberFormat="1" applyFont="1" applyBorder="1" applyProtection="1"/>
    <xf numFmtId="44" fontId="6" fillId="0" borderId="0" xfId="0" applyNumberFormat="1" applyFont="1" applyProtection="1"/>
    <xf numFmtId="0" fontId="7" fillId="0" borderId="1" xfId="0" applyFont="1" applyBorder="1" applyAlignment="1" applyProtection="1">
      <alignment vertical="center" wrapText="1"/>
    </xf>
    <xf numFmtId="2" fontId="6" fillId="4" borderId="1" xfId="1" applyNumberFormat="1" applyFont="1" applyFill="1" applyBorder="1" applyAlignment="1" applyProtection="1">
      <alignment horizontal="right"/>
    </xf>
    <xf numFmtId="0" fontId="8" fillId="0" borderId="1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Protection="1"/>
    <xf numFmtId="2" fontId="6" fillId="0" borderId="0" xfId="0" applyNumberFormat="1" applyFont="1" applyBorder="1" applyAlignment="1" applyProtection="1">
      <alignment horizontal="right"/>
    </xf>
    <xf numFmtId="44" fontId="6" fillId="0" borderId="0" xfId="1" applyFont="1" applyBorder="1" applyAlignment="1" applyProtection="1">
      <alignment horizontal="right"/>
    </xf>
    <xf numFmtId="2" fontId="6" fillId="0" borderId="0" xfId="1" applyNumberFormat="1" applyFont="1" applyBorder="1" applyAlignment="1" applyProtection="1">
      <alignment horizontal="right"/>
    </xf>
    <xf numFmtId="44" fontId="9" fillId="0" borderId="1" xfId="1" applyFont="1" applyBorder="1" applyAlignment="1" applyProtection="1">
      <alignment horizontal="right"/>
    </xf>
    <xf numFmtId="2" fontId="6" fillId="6" borderId="1" xfId="0" applyNumberFormat="1" applyFont="1" applyFill="1" applyBorder="1" applyAlignment="1" applyProtection="1">
      <alignment horizontal="right"/>
    </xf>
    <xf numFmtId="2" fontId="6" fillId="6" borderId="1" xfId="1" applyNumberFormat="1" applyFont="1" applyFill="1" applyBorder="1" applyAlignment="1" applyProtection="1">
      <alignment horizontal="right"/>
    </xf>
    <xf numFmtId="44" fontId="6" fillId="6" borderId="1" xfId="1" applyFont="1" applyFill="1" applyBorder="1" applyAlignment="1" applyProtection="1">
      <alignment horizontal="right"/>
    </xf>
    <xf numFmtId="2" fontId="6" fillId="4" borderId="1" xfId="0" applyNumberFormat="1" applyFont="1" applyFill="1" applyBorder="1" applyAlignment="1" applyProtection="1">
      <alignment horizontal="right"/>
    </xf>
    <xf numFmtId="0" fontId="9" fillId="0" borderId="1" xfId="0" applyFont="1" applyBorder="1" applyAlignment="1" applyProtection="1">
      <alignment horizontal="right"/>
    </xf>
    <xf numFmtId="44" fontId="9" fillId="0" borderId="1" xfId="0" applyNumberFormat="1" applyFont="1" applyBorder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wrapText="1"/>
    </xf>
    <xf numFmtId="0" fontId="6" fillId="0" borderId="1" xfId="0" applyFont="1" applyFill="1" applyBorder="1" applyProtection="1"/>
    <xf numFmtId="0" fontId="6" fillId="0" borderId="0" xfId="0" applyFont="1" applyBorder="1" applyAlignment="1" applyProtection="1">
      <alignment horizontal="center"/>
    </xf>
    <xf numFmtId="0" fontId="9" fillId="0" borderId="1" xfId="0" applyFont="1" applyBorder="1" applyProtection="1"/>
    <xf numFmtId="44" fontId="6" fillId="0" borderId="0" xfId="0" applyNumberFormat="1" applyFont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6" fillId="0" borderId="1" xfId="0" applyFont="1" applyFill="1" applyBorder="1" applyAlignment="1" applyProtection="1">
      <alignment wrapText="1"/>
    </xf>
    <xf numFmtId="0" fontId="6" fillId="0" borderId="2" xfId="0" applyFont="1" applyFill="1" applyBorder="1" applyProtection="1"/>
    <xf numFmtId="44" fontId="6" fillId="0" borderId="2" xfId="0" applyNumberFormat="1" applyFont="1" applyBorder="1" applyProtection="1"/>
    <xf numFmtId="44" fontId="9" fillId="0" borderId="2" xfId="0" applyNumberFormat="1" applyFont="1" applyBorder="1" applyProtection="1"/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Protection="1"/>
    <xf numFmtId="44" fontId="6" fillId="0" borderId="2" xfId="1" applyFont="1" applyBorder="1" applyProtection="1"/>
    <xf numFmtId="0" fontId="12" fillId="0" borderId="0" xfId="0" applyFont="1" applyFill="1" applyBorder="1" applyAlignment="1" applyProtection="1">
      <alignment horizontal="center"/>
    </xf>
    <xf numFmtId="44" fontId="12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Protection="1">
      <protection locked="0"/>
    </xf>
    <xf numFmtId="0" fontId="1" fillId="3" borderId="0" xfId="0" applyFont="1" applyFill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44" fontId="9" fillId="5" borderId="1" xfId="1" applyFont="1" applyFill="1" applyBorder="1" applyAlignment="1" applyProtection="1">
      <alignment horizontal="center"/>
      <protection locked="0"/>
    </xf>
    <xf numFmtId="44" fontId="9" fillId="5" borderId="2" xfId="1" applyFont="1" applyFill="1" applyBorder="1" applyAlignment="1" applyProtection="1">
      <alignment horizontal="center"/>
      <protection locked="0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1" fillId="5" borderId="1" xfId="0" applyFont="1" applyFill="1" applyBorder="1" applyAlignment="1" applyProtection="1">
      <alignment horizontal="center" wrapText="1"/>
    </xf>
    <xf numFmtId="44" fontId="6" fillId="0" borderId="5" xfId="0" applyNumberFormat="1" applyFont="1" applyFill="1" applyBorder="1" applyAlignment="1" applyProtection="1">
      <alignment horizontal="center"/>
    </xf>
    <xf numFmtId="44" fontId="6" fillId="0" borderId="0" xfId="0" applyNumberFormat="1" applyFont="1" applyFill="1" applyBorder="1" applyAlignment="1" applyProtection="1">
      <alignment horizontal="center"/>
    </xf>
    <xf numFmtId="44" fontId="6" fillId="0" borderId="1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44" fontId="9" fillId="0" borderId="1" xfId="0" applyNumberFormat="1" applyFont="1" applyBorder="1" applyAlignment="1" applyProtection="1">
      <alignment horizontal="center"/>
    </xf>
    <xf numFmtId="44" fontId="3" fillId="5" borderId="2" xfId="0" applyNumberFormat="1" applyFont="1" applyFill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center"/>
    </xf>
    <xf numFmtId="44" fontId="9" fillId="5" borderId="4" xfId="1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wrapText="1"/>
    </xf>
    <xf numFmtId="0" fontId="0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wrapText="1"/>
    </xf>
    <xf numFmtId="0" fontId="6" fillId="0" borderId="5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 vertical="center" wrapText="1"/>
    </xf>
    <xf numFmtId="44" fontId="12" fillId="0" borderId="0" xfId="1" applyFont="1" applyFill="1" applyBorder="1" applyAlignment="1" applyProtection="1">
      <alignment horizontal="center"/>
    </xf>
    <xf numFmtId="44" fontId="6" fillId="0" borderId="5" xfId="0" applyNumberFormat="1" applyFont="1" applyBorder="1" applyAlignment="1" applyProtection="1">
      <alignment horizontal="center"/>
    </xf>
    <xf numFmtId="44" fontId="9" fillId="0" borderId="5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/>
    </xf>
    <xf numFmtId="44" fontId="4" fillId="5" borderId="1" xfId="1" applyFont="1" applyFill="1" applyBorder="1" applyAlignment="1" applyProtection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view="pageBreakPreview" zoomScaleNormal="100" zoomScaleSheetLayoutView="100" workbookViewId="0">
      <selection activeCell="D45" sqref="D45"/>
    </sheetView>
  </sheetViews>
  <sheetFormatPr defaultRowHeight="15" x14ac:dyDescent="0.25"/>
  <cols>
    <col min="1" max="1" width="4.5703125" style="29" customWidth="1"/>
    <col min="2" max="2" width="45.5703125" style="29" customWidth="1"/>
    <col min="3" max="3" width="19.85546875" style="29" customWidth="1"/>
    <col min="4" max="4" width="9.28515625" style="29" bestFit="1" customWidth="1"/>
    <col min="5" max="5" width="13.85546875" style="29" customWidth="1"/>
    <col min="6" max="6" width="14.42578125" style="29" customWidth="1"/>
    <col min="7" max="10" width="12.85546875" style="29" customWidth="1"/>
    <col min="11" max="11" width="12.42578125" style="29" customWidth="1"/>
    <col min="12" max="12" width="14" style="29" customWidth="1"/>
    <col min="13" max="13" width="17" style="29" customWidth="1"/>
    <col min="14" max="14" width="12.140625" style="29" customWidth="1"/>
    <col min="15" max="15" width="12" style="29" customWidth="1"/>
    <col min="16" max="16384" width="9.140625" style="29"/>
  </cols>
  <sheetData>
    <row r="1" spans="1:15" s="2" customFormat="1" ht="15.75" x14ac:dyDescent="0.25">
      <c r="A1" s="1"/>
    </row>
    <row r="2" spans="1:15" s="2" customFormat="1" ht="15.75" x14ac:dyDescent="0.25">
      <c r="A2" s="1"/>
      <c r="B2" s="51" t="s">
        <v>65</v>
      </c>
      <c r="C2" s="51"/>
      <c r="D2" s="51"/>
      <c r="E2" s="51"/>
    </row>
    <row r="3" spans="1:15" s="2" customFormat="1" x14ac:dyDescent="0.25"/>
    <row r="4" spans="1:15" s="2" customFormat="1" ht="63.75" x14ac:dyDescent="0.25">
      <c r="A4" s="3" t="s">
        <v>0</v>
      </c>
      <c r="B4" s="4" t="s">
        <v>1</v>
      </c>
      <c r="C4" s="4" t="s">
        <v>3</v>
      </c>
      <c r="D4" s="4" t="s">
        <v>5</v>
      </c>
      <c r="E4" s="4" t="s">
        <v>7</v>
      </c>
      <c r="F4" s="4" t="s">
        <v>9</v>
      </c>
      <c r="G4" s="4" t="s">
        <v>22</v>
      </c>
      <c r="H4" s="4" t="s">
        <v>21</v>
      </c>
      <c r="I4" s="4" t="s">
        <v>16</v>
      </c>
      <c r="J4" s="4" t="s">
        <v>10</v>
      </c>
      <c r="K4" s="4" t="s">
        <v>8</v>
      </c>
      <c r="L4" s="4" t="s">
        <v>6</v>
      </c>
      <c r="M4" s="4" t="s">
        <v>45</v>
      </c>
      <c r="N4" s="4" t="s">
        <v>11</v>
      </c>
    </row>
    <row r="5" spans="1:15" s="2" customFormat="1" ht="25.5" x14ac:dyDescent="0.25">
      <c r="A5" s="5">
        <v>1</v>
      </c>
      <c r="B5" s="6" t="s">
        <v>53</v>
      </c>
      <c r="C5" s="6" t="s">
        <v>15</v>
      </c>
      <c r="D5" s="7">
        <v>2.34</v>
      </c>
      <c r="E5" s="8">
        <f>$D$20</f>
        <v>152.77770000000001</v>
      </c>
      <c r="F5" s="9"/>
      <c r="G5" s="8">
        <f>$D$24</f>
        <v>18.055499999999999</v>
      </c>
      <c r="H5" s="10">
        <v>16</v>
      </c>
      <c r="I5" s="7">
        <v>2</v>
      </c>
      <c r="J5" s="10">
        <f>D5*I5</f>
        <v>4.68</v>
      </c>
      <c r="K5" s="8">
        <f>$D$22</f>
        <v>23.148099999999999</v>
      </c>
      <c r="L5" s="7">
        <v>1</v>
      </c>
      <c r="M5" s="11">
        <f>N5/D5</f>
        <v>487.96190000000007</v>
      </c>
      <c r="N5" s="8">
        <f>(D5*(E5+G5*H5)+K5*J5)*L5</f>
        <v>1141.8308460000001</v>
      </c>
      <c r="O5" s="12"/>
    </row>
    <row r="6" spans="1:15" s="2" customFormat="1" ht="25.5" x14ac:dyDescent="0.25">
      <c r="A6" s="5">
        <v>2</v>
      </c>
      <c r="B6" s="6" t="s">
        <v>2</v>
      </c>
      <c r="C6" s="13" t="s">
        <v>12</v>
      </c>
      <c r="D6" s="7">
        <v>5.86</v>
      </c>
      <c r="E6" s="8">
        <f t="shared" ref="E6:E9" si="0">$D$20</f>
        <v>152.77770000000001</v>
      </c>
      <c r="F6" s="8">
        <f>$D$21</f>
        <v>138.8888</v>
      </c>
      <c r="G6" s="9"/>
      <c r="H6" s="14"/>
      <c r="I6" s="7">
        <v>12</v>
      </c>
      <c r="J6" s="10">
        <f>D6*I6</f>
        <v>70.320000000000007</v>
      </c>
      <c r="K6" s="8">
        <f t="shared" ref="K6:K9" si="1">$D$22</f>
        <v>23.148099999999999</v>
      </c>
      <c r="L6" s="7">
        <v>1.2</v>
      </c>
      <c r="M6" s="11">
        <f>N6/D6</f>
        <v>683.33243999999991</v>
      </c>
      <c r="N6" s="8">
        <f>(D6*(E6+F6)+K6*J6)*L6</f>
        <v>4004.3280983999998</v>
      </c>
      <c r="O6" s="12"/>
    </row>
    <row r="7" spans="1:15" s="2" customFormat="1" ht="25.5" x14ac:dyDescent="0.25">
      <c r="A7" s="5">
        <v>3</v>
      </c>
      <c r="B7" s="6" t="s">
        <v>2</v>
      </c>
      <c r="C7" s="15" t="s">
        <v>13</v>
      </c>
      <c r="D7" s="7">
        <v>2.79</v>
      </c>
      <c r="E7" s="8">
        <f t="shared" si="0"/>
        <v>152.77770000000001</v>
      </c>
      <c r="F7" s="8">
        <f t="shared" ref="F7:F9" si="2">$D$21</f>
        <v>138.8888</v>
      </c>
      <c r="G7" s="9"/>
      <c r="H7" s="14"/>
      <c r="I7" s="7">
        <v>12</v>
      </c>
      <c r="J7" s="10">
        <f>D7*I7</f>
        <v>33.480000000000004</v>
      </c>
      <c r="K7" s="8">
        <f t="shared" si="1"/>
        <v>23.148099999999999</v>
      </c>
      <c r="L7" s="7">
        <v>1.7</v>
      </c>
      <c r="M7" s="11">
        <f>N7/D7</f>
        <v>968.05429000000015</v>
      </c>
      <c r="N7" s="8">
        <f>(D7*(E7+F7)+K7*J7)*L7</f>
        <v>2700.8714691000005</v>
      </c>
      <c r="O7" s="12"/>
    </row>
    <row r="8" spans="1:15" s="2" customFormat="1" ht="25.5" x14ac:dyDescent="0.25">
      <c r="A8" s="5">
        <v>4</v>
      </c>
      <c r="B8" s="6" t="s">
        <v>2</v>
      </c>
      <c r="C8" s="15" t="s">
        <v>14</v>
      </c>
      <c r="D8" s="7">
        <v>1.76</v>
      </c>
      <c r="E8" s="8">
        <f t="shared" si="0"/>
        <v>152.77770000000001</v>
      </c>
      <c r="F8" s="8">
        <f t="shared" si="2"/>
        <v>138.8888</v>
      </c>
      <c r="G8" s="9"/>
      <c r="H8" s="14"/>
      <c r="I8" s="7">
        <v>10</v>
      </c>
      <c r="J8" s="10">
        <f>D8*I8</f>
        <v>17.600000000000001</v>
      </c>
      <c r="K8" s="8">
        <f t="shared" si="1"/>
        <v>23.148099999999999</v>
      </c>
      <c r="L8" s="7">
        <v>2.5</v>
      </c>
      <c r="M8" s="11">
        <f>N8/D8</f>
        <v>1307.8687500000001</v>
      </c>
      <c r="N8" s="8">
        <f>(D8*(E8+F8)+K8*J8)*L8</f>
        <v>2301.8490000000002</v>
      </c>
      <c r="O8" s="12"/>
    </row>
    <row r="9" spans="1:15" s="2" customFormat="1" ht="25.5" x14ac:dyDescent="0.25">
      <c r="A9" s="5">
        <v>5</v>
      </c>
      <c r="B9" s="6" t="s">
        <v>2</v>
      </c>
      <c r="C9" s="15" t="s">
        <v>4</v>
      </c>
      <c r="D9" s="7">
        <v>0.75</v>
      </c>
      <c r="E9" s="8">
        <f t="shared" si="0"/>
        <v>152.77770000000001</v>
      </c>
      <c r="F9" s="8">
        <f t="shared" si="2"/>
        <v>138.8888</v>
      </c>
      <c r="G9" s="9"/>
      <c r="H9" s="14"/>
      <c r="I9" s="7">
        <v>10</v>
      </c>
      <c r="J9" s="10">
        <f>D9*I9</f>
        <v>7.5</v>
      </c>
      <c r="K9" s="8">
        <f t="shared" si="1"/>
        <v>23.148099999999999</v>
      </c>
      <c r="L9" s="7">
        <v>3</v>
      </c>
      <c r="M9" s="11">
        <f>N9/D9</f>
        <v>1569.4425000000001</v>
      </c>
      <c r="N9" s="8">
        <f>(D9*(E9+F9)+K9*J9)*L9</f>
        <v>1177.0818750000001</v>
      </c>
      <c r="O9" s="12"/>
    </row>
    <row r="10" spans="1:15" s="2" customFormat="1" x14ac:dyDescent="0.25">
      <c r="A10" s="16"/>
      <c r="B10" s="17"/>
      <c r="C10" s="18"/>
      <c r="D10" s="19"/>
      <c r="E10" s="20"/>
      <c r="F10" s="20"/>
      <c r="G10" s="20"/>
      <c r="H10" s="21"/>
      <c r="I10" s="19"/>
      <c r="J10" s="21"/>
      <c r="K10" s="20"/>
      <c r="L10" s="19"/>
      <c r="N10" s="22">
        <f>SUM(N5:N9)</f>
        <v>11325.961288500001</v>
      </c>
    </row>
    <row r="11" spans="1:15" s="2" customFormat="1" ht="63.75" x14ac:dyDescent="0.25">
      <c r="A11" s="16"/>
      <c r="B11" s="17"/>
      <c r="C11" s="15" t="s">
        <v>23</v>
      </c>
      <c r="D11" s="4" t="s">
        <v>5</v>
      </c>
      <c r="E11" s="4" t="s">
        <v>22</v>
      </c>
      <c r="F11" s="4" t="s">
        <v>27</v>
      </c>
      <c r="G11" s="4" t="s">
        <v>8</v>
      </c>
      <c r="H11" s="4" t="s">
        <v>25</v>
      </c>
      <c r="I11" s="45" t="s">
        <v>28</v>
      </c>
      <c r="J11" s="4" t="s">
        <v>26</v>
      </c>
      <c r="K11" s="4" t="s">
        <v>29</v>
      </c>
    </row>
    <row r="12" spans="1:15" s="2" customFormat="1" ht="25.5" x14ac:dyDescent="0.25">
      <c r="A12" s="5">
        <v>6</v>
      </c>
      <c r="B12" s="6" t="s">
        <v>18</v>
      </c>
      <c r="C12" s="15" t="s">
        <v>19</v>
      </c>
      <c r="D12" s="7">
        <v>10.5</v>
      </c>
      <c r="E12" s="8">
        <f>$D$24</f>
        <v>18.055499999999999</v>
      </c>
      <c r="F12" s="10">
        <v>88</v>
      </c>
      <c r="G12" s="8">
        <f>$D$22</f>
        <v>23.148099999999999</v>
      </c>
      <c r="H12" s="14"/>
      <c r="I12" s="46"/>
      <c r="J12" s="10">
        <v>1431</v>
      </c>
      <c r="K12" s="8">
        <f>E12*J12+G12*F12</f>
        <v>27874.453299999997</v>
      </c>
    </row>
    <row r="13" spans="1:15" s="2" customFormat="1" x14ac:dyDescent="0.25">
      <c r="A13" s="5">
        <v>7</v>
      </c>
      <c r="B13" s="6" t="s">
        <v>17</v>
      </c>
      <c r="C13" s="15" t="s">
        <v>24</v>
      </c>
      <c r="D13" s="7">
        <v>12.41</v>
      </c>
      <c r="E13" s="8">
        <f>$D$24</f>
        <v>18.055499999999999</v>
      </c>
      <c r="F13" s="10">
        <v>22</v>
      </c>
      <c r="G13" s="8">
        <f>$D$22</f>
        <v>23.148099999999999</v>
      </c>
      <c r="H13" s="10">
        <v>1</v>
      </c>
      <c r="I13" s="47">
        <f>$D$25</f>
        <v>111.11109999999999</v>
      </c>
      <c r="J13" s="10">
        <v>642.82000000000005</v>
      </c>
      <c r="K13" s="8">
        <f>(E13*J13)+(G13*F13)+(H13*I13)</f>
        <v>12226.80581</v>
      </c>
    </row>
    <row r="14" spans="1:15" s="2" customFormat="1" x14ac:dyDescent="0.25">
      <c r="A14" s="5">
        <v>8</v>
      </c>
      <c r="B14" s="6" t="s">
        <v>63</v>
      </c>
      <c r="C14" s="15" t="s">
        <v>20</v>
      </c>
      <c r="D14" s="23"/>
      <c r="E14" s="8">
        <f>$D$23</f>
        <v>31.62</v>
      </c>
      <c r="F14" s="24"/>
      <c r="G14" s="25"/>
      <c r="H14" s="10">
        <v>7</v>
      </c>
      <c r="I14" s="47">
        <f>$D$25</f>
        <v>111.11109999999999</v>
      </c>
      <c r="J14" s="10">
        <v>163.85</v>
      </c>
      <c r="K14" s="8">
        <f>(E14*J14)+(G14*F14)+(H14*I14)</f>
        <v>5958.7146999999995</v>
      </c>
    </row>
    <row r="15" spans="1:15" s="2" customFormat="1" x14ac:dyDescent="0.25">
      <c r="A15" s="5">
        <v>9</v>
      </c>
      <c r="B15" s="6" t="s">
        <v>58</v>
      </c>
      <c r="C15" s="15" t="s">
        <v>20</v>
      </c>
      <c r="D15" s="26"/>
      <c r="E15" s="8">
        <f>$D$24</f>
        <v>18.055499999999999</v>
      </c>
      <c r="F15" s="14"/>
      <c r="G15" s="25"/>
      <c r="H15" s="10">
        <v>5</v>
      </c>
      <c r="I15" s="47">
        <f>$D$25</f>
        <v>111.11109999999999</v>
      </c>
      <c r="J15" s="3">
        <v>134.85</v>
      </c>
      <c r="K15" s="8">
        <f>J15*E15+H15*I15</f>
        <v>2990.3396749999997</v>
      </c>
    </row>
    <row r="16" spans="1:15" s="2" customFormat="1" x14ac:dyDescent="0.25">
      <c r="J16" s="27" t="s">
        <v>51</v>
      </c>
      <c r="K16" s="28">
        <f>SUM(K12:K15)</f>
        <v>49050.313484999999</v>
      </c>
    </row>
    <row r="17" spans="1:10" s="2" customFormat="1" x14ac:dyDescent="0.25"/>
    <row r="18" spans="1:10" s="2" customFormat="1" ht="25.5" customHeight="1" x14ac:dyDescent="0.25">
      <c r="B18" s="56" t="s">
        <v>31</v>
      </c>
      <c r="C18" s="57"/>
      <c r="D18" s="57"/>
      <c r="E18" s="57"/>
      <c r="F18" s="43"/>
      <c r="G18" s="44"/>
    </row>
    <row r="19" spans="1:10" ht="29.25" customHeight="1" x14ac:dyDescent="0.25">
      <c r="A19" s="2"/>
      <c r="B19" s="5" t="s">
        <v>30</v>
      </c>
      <c r="C19" s="5" t="s">
        <v>42</v>
      </c>
      <c r="D19" s="52" t="s">
        <v>32</v>
      </c>
      <c r="E19" s="53"/>
      <c r="F19" s="67"/>
      <c r="G19" s="68"/>
    </row>
    <row r="20" spans="1:10" x14ac:dyDescent="0.25">
      <c r="A20" s="2"/>
      <c r="B20" s="3" t="s">
        <v>33</v>
      </c>
      <c r="C20" s="3" t="s">
        <v>37</v>
      </c>
      <c r="D20" s="54">
        <v>152.77770000000001</v>
      </c>
      <c r="E20" s="55"/>
      <c r="F20" s="59"/>
      <c r="G20" s="60"/>
    </row>
    <row r="21" spans="1:10" x14ac:dyDescent="0.25">
      <c r="A21" s="2"/>
      <c r="B21" s="3" t="s">
        <v>34</v>
      </c>
      <c r="C21" s="3" t="s">
        <v>37</v>
      </c>
      <c r="D21" s="54">
        <v>138.8888</v>
      </c>
      <c r="E21" s="55"/>
      <c r="F21" s="59"/>
      <c r="G21" s="60"/>
    </row>
    <row r="22" spans="1:10" x14ac:dyDescent="0.25">
      <c r="A22" s="2"/>
      <c r="B22" s="3" t="s">
        <v>35</v>
      </c>
      <c r="C22" s="3" t="s">
        <v>38</v>
      </c>
      <c r="D22" s="54">
        <v>23.148099999999999</v>
      </c>
      <c r="E22" s="55"/>
      <c r="F22" s="59"/>
      <c r="G22" s="60"/>
    </row>
    <row r="23" spans="1:10" x14ac:dyDescent="0.25">
      <c r="A23" s="2"/>
      <c r="B23" s="3" t="s">
        <v>54</v>
      </c>
      <c r="C23" s="3" t="s">
        <v>39</v>
      </c>
      <c r="D23" s="55">
        <v>31.62</v>
      </c>
      <c r="E23" s="66"/>
      <c r="F23" s="59"/>
      <c r="G23" s="60"/>
    </row>
    <row r="24" spans="1:10" x14ac:dyDescent="0.25">
      <c r="A24" s="2"/>
      <c r="B24" s="3" t="s">
        <v>36</v>
      </c>
      <c r="C24" s="3" t="s">
        <v>39</v>
      </c>
      <c r="D24" s="54">
        <v>18.055499999999999</v>
      </c>
      <c r="E24" s="55"/>
      <c r="F24" s="59"/>
      <c r="G24" s="60"/>
    </row>
    <row r="25" spans="1:10" x14ac:dyDescent="0.25">
      <c r="A25" s="2"/>
      <c r="B25" s="3" t="s">
        <v>41</v>
      </c>
      <c r="C25" s="3" t="s">
        <v>40</v>
      </c>
      <c r="D25" s="54">
        <v>111.11109999999999</v>
      </c>
      <c r="E25" s="55"/>
      <c r="F25" s="59"/>
      <c r="G25" s="60"/>
    </row>
    <row r="26" spans="1:10" s="2" customFormat="1" x14ac:dyDescent="0.25"/>
    <row r="27" spans="1:10" s="30" customFormat="1" ht="32.25" customHeight="1" x14ac:dyDescent="0.25">
      <c r="B27" s="58" t="s">
        <v>44</v>
      </c>
      <c r="C27" s="58"/>
      <c r="D27" s="58"/>
      <c r="E27" s="58"/>
    </row>
    <row r="28" spans="1:10" s="2" customFormat="1" ht="28.5" customHeight="1" x14ac:dyDescent="0.25">
      <c r="B28" s="31" t="s">
        <v>3</v>
      </c>
      <c r="C28" s="5" t="s">
        <v>42</v>
      </c>
      <c r="D28" s="73" t="s">
        <v>59</v>
      </c>
      <c r="E28" s="73"/>
      <c r="F28" s="69" t="s">
        <v>64</v>
      </c>
      <c r="G28" s="70"/>
      <c r="J28" s="32"/>
    </row>
    <row r="29" spans="1:10" s="2" customFormat="1" x14ac:dyDescent="0.25">
      <c r="B29" s="33" t="s">
        <v>43</v>
      </c>
      <c r="C29" s="3" t="s">
        <v>37</v>
      </c>
      <c r="D29" s="64">
        <f>M5</f>
        <v>487.96190000000007</v>
      </c>
      <c r="E29" s="65"/>
      <c r="F29" s="61">
        <f>D29*D5</f>
        <v>1141.8308460000001</v>
      </c>
      <c r="G29" s="62"/>
      <c r="J29" s="34"/>
    </row>
    <row r="30" spans="1:10" s="2" customFormat="1" x14ac:dyDescent="0.25">
      <c r="B30" s="33" t="s">
        <v>12</v>
      </c>
      <c r="C30" s="3" t="s">
        <v>37</v>
      </c>
      <c r="D30" s="64">
        <f>M6</f>
        <v>683.33243999999991</v>
      </c>
      <c r="E30" s="65"/>
      <c r="F30" s="61">
        <f>D30*D6</f>
        <v>4004.3280983999998</v>
      </c>
      <c r="G30" s="62"/>
      <c r="J30" s="34"/>
    </row>
    <row r="31" spans="1:10" s="2" customFormat="1" x14ac:dyDescent="0.25">
      <c r="B31" s="33" t="s">
        <v>13</v>
      </c>
      <c r="C31" s="3" t="s">
        <v>37</v>
      </c>
      <c r="D31" s="64">
        <f>M7</f>
        <v>968.05429000000015</v>
      </c>
      <c r="E31" s="65"/>
      <c r="F31" s="61">
        <f>D31*D7</f>
        <v>2700.8714691000005</v>
      </c>
      <c r="G31" s="62"/>
      <c r="J31" s="34"/>
    </row>
    <row r="32" spans="1:10" s="2" customFormat="1" x14ac:dyDescent="0.25">
      <c r="B32" s="33" t="s">
        <v>14</v>
      </c>
      <c r="C32" s="3" t="s">
        <v>37</v>
      </c>
      <c r="D32" s="64">
        <f>M8</f>
        <v>1307.8687500000001</v>
      </c>
      <c r="E32" s="65"/>
      <c r="F32" s="61">
        <f>D32*D8</f>
        <v>2301.8490000000002</v>
      </c>
      <c r="G32" s="62"/>
      <c r="J32" s="34"/>
    </row>
    <row r="33" spans="2:12" s="2" customFormat="1" x14ac:dyDescent="0.25">
      <c r="B33" s="33" t="s">
        <v>4</v>
      </c>
      <c r="C33" s="3" t="s">
        <v>37</v>
      </c>
      <c r="D33" s="64">
        <f>M9</f>
        <v>1569.4425000000001</v>
      </c>
      <c r="E33" s="65"/>
      <c r="F33" s="61">
        <f>D33*D9</f>
        <v>1177.0818750000001</v>
      </c>
      <c r="G33" s="62"/>
      <c r="J33" s="34"/>
    </row>
    <row r="34" spans="2:12" s="2" customFormat="1" x14ac:dyDescent="0.25">
      <c r="E34" s="35" t="s">
        <v>51</v>
      </c>
      <c r="F34" s="63">
        <f>SUM(F29:G33)</f>
        <v>11325.961288500001</v>
      </c>
      <c r="G34" s="63"/>
      <c r="J34" s="36"/>
    </row>
    <row r="35" spans="2:12" s="2" customFormat="1" x14ac:dyDescent="0.25">
      <c r="F35" s="36"/>
      <c r="G35" s="34"/>
      <c r="H35" s="36"/>
      <c r="I35" s="36"/>
      <c r="J35" s="36"/>
    </row>
    <row r="36" spans="2:12" s="2" customFormat="1" x14ac:dyDescent="0.25">
      <c r="B36" s="37" t="s">
        <v>48</v>
      </c>
      <c r="C36" s="40" t="s">
        <v>52</v>
      </c>
      <c r="D36" s="71"/>
      <c r="E36" s="72"/>
    </row>
    <row r="37" spans="2:12" s="2" customFormat="1" x14ac:dyDescent="0.25">
      <c r="B37" s="33" t="s">
        <v>49</v>
      </c>
      <c r="C37" s="41">
        <f>K12</f>
        <v>27874.453299999997</v>
      </c>
      <c r="D37" s="75"/>
      <c r="E37" s="72"/>
      <c r="F37" s="38"/>
      <c r="G37" s="38"/>
    </row>
    <row r="38" spans="2:12" s="2" customFormat="1" ht="30" x14ac:dyDescent="0.25">
      <c r="B38" s="39" t="s">
        <v>46</v>
      </c>
      <c r="C38" s="41">
        <f>K13</f>
        <v>12226.80581</v>
      </c>
      <c r="D38" s="75"/>
      <c r="E38" s="72"/>
      <c r="F38" s="38"/>
      <c r="G38" s="38"/>
    </row>
    <row r="39" spans="2:12" s="2" customFormat="1" x14ac:dyDescent="0.25">
      <c r="B39" s="33" t="s">
        <v>47</v>
      </c>
      <c r="C39" s="41">
        <f>K14+K15</f>
        <v>8949.0543749999997</v>
      </c>
      <c r="D39" s="75"/>
      <c r="E39" s="72"/>
      <c r="F39" s="38"/>
      <c r="G39" s="38"/>
    </row>
    <row r="40" spans="2:12" s="2" customFormat="1" x14ac:dyDescent="0.25">
      <c r="B40" s="27" t="s">
        <v>51</v>
      </c>
      <c r="C40" s="42">
        <f>SUM(C37:C39)</f>
        <v>49050.313484999999</v>
      </c>
      <c r="D40" s="76"/>
      <c r="E40" s="77"/>
    </row>
    <row r="41" spans="2:12" s="2" customFormat="1" x14ac:dyDescent="0.25"/>
    <row r="42" spans="2:12" s="2" customFormat="1" ht="18.75" x14ac:dyDescent="0.3">
      <c r="B42" s="78" t="s">
        <v>66</v>
      </c>
      <c r="C42" s="79"/>
      <c r="D42" s="79"/>
      <c r="E42" s="79"/>
      <c r="F42" s="80" t="s">
        <v>50</v>
      </c>
      <c r="G42" s="80"/>
      <c r="H42" s="48"/>
      <c r="I42" s="48"/>
      <c r="L42" s="48"/>
    </row>
    <row r="43" spans="2:12" s="2" customFormat="1" ht="18.75" x14ac:dyDescent="0.3">
      <c r="B43" s="79"/>
      <c r="C43" s="79"/>
      <c r="D43" s="79"/>
      <c r="E43" s="79"/>
      <c r="F43" s="81">
        <f>F34+C40</f>
        <v>60376.274773500001</v>
      </c>
      <c r="G43" s="81"/>
      <c r="H43" s="74"/>
      <c r="I43" s="74"/>
      <c r="L43" s="49"/>
    </row>
    <row r="44" spans="2:12" x14ac:dyDescent="0.25">
      <c r="L44" s="50"/>
    </row>
    <row r="45" spans="2:12" x14ac:dyDescent="0.25">
      <c r="B45" s="29" t="s">
        <v>62</v>
      </c>
    </row>
    <row r="46" spans="2:12" x14ac:dyDescent="0.25">
      <c r="D46" s="29" t="s">
        <v>55</v>
      </c>
    </row>
    <row r="47" spans="2:12" x14ac:dyDescent="0.25">
      <c r="D47" s="29" t="s">
        <v>56</v>
      </c>
    </row>
    <row r="48" spans="2:12" x14ac:dyDescent="0.25">
      <c r="D48" s="29" t="s">
        <v>57</v>
      </c>
    </row>
    <row r="49" spans="3:4" x14ac:dyDescent="0.25">
      <c r="D49" s="29" t="s">
        <v>61</v>
      </c>
    </row>
    <row r="50" spans="3:4" x14ac:dyDescent="0.25">
      <c r="C50" s="29" t="s">
        <v>60</v>
      </c>
    </row>
  </sheetData>
  <sheetProtection algorithmName="SHA-512" hashValue="SUU88JzMfLw/KczFsIUnbUs2QDzv/04BjRwZzozK1EplqUelL3/i0oS8Y5msVibtFObYeOzuaXfCi/b6j9imgQ==" saltValue="5h1RcQ5n+nKA+ztkdZ9O3w==" spinCount="100000" sheet="1" objects="1" scenarios="1"/>
  <mergeCells count="39">
    <mergeCell ref="H43:I43"/>
    <mergeCell ref="D37:E37"/>
    <mergeCell ref="D38:E38"/>
    <mergeCell ref="D39:E39"/>
    <mergeCell ref="D40:E40"/>
    <mergeCell ref="B42:E43"/>
    <mergeCell ref="F42:G42"/>
    <mergeCell ref="F43:G43"/>
    <mergeCell ref="D36:E36"/>
    <mergeCell ref="D33:E33"/>
    <mergeCell ref="D28:E28"/>
    <mergeCell ref="D29:E29"/>
    <mergeCell ref="D30:E30"/>
    <mergeCell ref="F19:G19"/>
    <mergeCell ref="F28:G28"/>
    <mergeCell ref="F29:G29"/>
    <mergeCell ref="F30:G30"/>
    <mergeCell ref="F31:G31"/>
    <mergeCell ref="F20:G20"/>
    <mergeCell ref="F21:G21"/>
    <mergeCell ref="F22:G22"/>
    <mergeCell ref="F24:G24"/>
    <mergeCell ref="F25:G25"/>
    <mergeCell ref="F32:G32"/>
    <mergeCell ref="F33:G33"/>
    <mergeCell ref="F34:G34"/>
    <mergeCell ref="D31:E31"/>
    <mergeCell ref="D23:E23"/>
    <mergeCell ref="D32:E32"/>
    <mergeCell ref="D22:E22"/>
    <mergeCell ref="D24:E24"/>
    <mergeCell ref="D25:E25"/>
    <mergeCell ref="B27:E27"/>
    <mergeCell ref="F23:G23"/>
    <mergeCell ref="B2:E2"/>
    <mergeCell ref="D19:E19"/>
    <mergeCell ref="D20:E20"/>
    <mergeCell ref="D21:E21"/>
    <mergeCell ref="B18:E1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headerFooter>
    <oddHeader>&amp;RZał nr.9 - Kosztorys ofertowy wg proponowanych stawek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1</vt:lpstr>
      <vt:lpstr>'Część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Salzwedel</dc:creator>
  <cp:lastModifiedBy>Dawid Salzwedel</cp:lastModifiedBy>
  <cp:lastPrinted>2017-06-01T09:35:34Z</cp:lastPrinted>
  <dcterms:created xsi:type="dcterms:W3CDTF">2017-02-07T06:40:45Z</dcterms:created>
  <dcterms:modified xsi:type="dcterms:W3CDTF">2017-06-16T10:20:58Z</dcterms:modified>
</cp:coreProperties>
</file>